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/>
  <mc:AlternateContent xmlns:mc="http://schemas.openxmlformats.org/markup-compatibility/2006">
    <mc:Choice Requires="x15">
      <x15ac:absPath xmlns:x15ac="http://schemas.microsoft.com/office/spreadsheetml/2010/11/ac" url="C:\Users\yanbind\AppData\Roaming\OpenText\OTEdit\EC_discover\cfav#3a257063\"/>
    </mc:Choice>
  </mc:AlternateContent>
  <xr:revisionPtr revIDLastSave="0" documentId="8_{C6370E75-8DAC-4EE3-B4E1-1C1C8C8621AD}" xr6:coauthVersionLast="47" xr6:coauthVersionMax="47" xr10:uidLastSave="{00000000-0000-0000-0000-000000000000}"/>
  <bookViews>
    <workbookView xWindow="27528" yWindow="972" windowWidth="17280" windowHeight="8916" xr2:uid="{00000000-000D-0000-FFFF-FFFF00000000}"/>
  </bookViews>
  <sheets>
    <sheet name="Tables" sheetId="10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08" i="10" l="1"/>
  <c r="G107" i="10"/>
  <c r="G106" i="10"/>
  <c r="G105" i="10"/>
  <c r="G104" i="10"/>
  <c r="G103" i="10"/>
  <c r="G102" i="10"/>
  <c r="G101" i="10"/>
  <c r="G100" i="10"/>
  <c r="G99" i="10"/>
  <c r="G98" i="10"/>
  <c r="D99" i="10"/>
  <c r="D100" i="10"/>
  <c r="D101" i="10"/>
  <c r="D102" i="10"/>
  <c r="D103" i="10"/>
  <c r="D104" i="10"/>
  <c r="D105" i="10"/>
  <c r="D106" i="10"/>
  <c r="D107" i="10"/>
  <c r="D108" i="10"/>
  <c r="D98" i="10"/>
  <c r="E109" i="10"/>
  <c r="F109" i="10"/>
  <c r="G109" i="10" l="1"/>
  <c r="C109" i="10"/>
  <c r="B109" i="10"/>
  <c r="D109" i="10" l="1"/>
  <c r="C48" i="10"/>
  <c r="B48" i="10"/>
  <c r="H12" i="10" l="1"/>
  <c r="I12" i="10"/>
  <c r="H13" i="10"/>
  <c r="I13" i="10"/>
  <c r="B14" i="10"/>
  <c r="B19" i="10" s="1"/>
  <c r="C14" i="10"/>
  <c r="C18" i="10" s="1"/>
  <c r="D14" i="10"/>
  <c r="D20" i="10" s="1"/>
  <c r="E14" i="10"/>
  <c r="E19" i="10" s="1"/>
  <c r="F14" i="10"/>
  <c r="F18" i="10" s="1"/>
  <c r="G14" i="10"/>
  <c r="F24" i="10"/>
  <c r="F25" i="10"/>
  <c r="B26" i="10"/>
  <c r="B34" i="10" s="1"/>
  <c r="C26" i="10"/>
  <c r="C33" i="10" s="1"/>
  <c r="D26" i="10"/>
  <c r="D33" i="10" s="1"/>
  <c r="E26" i="10"/>
  <c r="E33" i="10" s="1"/>
  <c r="G61" i="10"/>
  <c r="G62" i="10"/>
  <c r="G63" i="10"/>
  <c r="G64" i="10"/>
  <c r="G65" i="10"/>
  <c r="G66" i="10"/>
  <c r="G67" i="10"/>
  <c r="G68" i="10"/>
  <c r="G69" i="10"/>
  <c r="G70" i="10"/>
  <c r="G60" i="10"/>
  <c r="F71" i="10"/>
  <c r="C71" i="10"/>
  <c r="D61" i="10"/>
  <c r="D62" i="10"/>
  <c r="D63" i="10"/>
  <c r="D64" i="10"/>
  <c r="D65" i="10"/>
  <c r="D66" i="10"/>
  <c r="D67" i="10"/>
  <c r="D68" i="10"/>
  <c r="D69" i="10"/>
  <c r="D70" i="10"/>
  <c r="D60" i="10"/>
  <c r="B71" i="10"/>
  <c r="E71" i="10"/>
  <c r="B84" i="10" a="1"/>
  <c r="B84" i="10" s="1"/>
  <c r="B83" i="10" a="1"/>
  <c r="B83" i="10" s="1"/>
  <c r="B55" i="10"/>
  <c r="B54" i="10"/>
  <c r="B53" i="10"/>
  <c r="B52" i="10"/>
  <c r="D82" i="10"/>
  <c r="B2" i="10"/>
  <c r="E44" i="10"/>
  <c r="D81" i="10"/>
  <c r="D80" i="10"/>
  <c r="D79" i="10"/>
  <c r="D78" i="10"/>
  <c r="D77" i="10"/>
  <c r="D76" i="10"/>
  <c r="C27" i="10" l="1"/>
  <c r="D27" i="10"/>
  <c r="E27" i="10"/>
  <c r="B27" i="10"/>
  <c r="J12" i="10"/>
  <c r="H14" i="10"/>
  <c r="J14" i="10" s="1"/>
  <c r="B6" i="10"/>
  <c r="I19" i="10"/>
  <c r="B20" i="10"/>
  <c r="H19" i="10"/>
  <c r="G71" i="10"/>
  <c r="J13" i="10"/>
  <c r="G19" i="10"/>
  <c r="H18" i="10"/>
  <c r="H20" i="10" s="1"/>
  <c r="G18" i="10"/>
  <c r="D18" i="10"/>
  <c r="G20" i="10"/>
  <c r="I14" i="10"/>
  <c r="I18" i="10"/>
  <c r="E18" i="10"/>
  <c r="B18" i="10"/>
  <c r="E20" i="10"/>
  <c r="D19" i="10"/>
  <c r="F20" i="10"/>
  <c r="F19" i="10"/>
  <c r="F26" i="10"/>
  <c r="F34" i="10" s="1"/>
  <c r="C20" i="10"/>
  <c r="C19" i="10"/>
  <c r="D71" i="10"/>
  <c r="B56" i="10"/>
  <c r="C55" i="10" s="1"/>
  <c r="F44" i="10"/>
  <c r="F46" i="10"/>
  <c r="F45" i="10"/>
  <c r="F43" i="10"/>
  <c r="F41" i="10"/>
  <c r="F42" i="10"/>
  <c r="F40" i="10"/>
  <c r="F39" i="10"/>
  <c r="D43" i="10"/>
  <c r="E45" i="10"/>
  <c r="D42" i="10"/>
  <c r="E43" i="10"/>
  <c r="D40" i="10"/>
  <c r="E42" i="10"/>
  <c r="E40" i="10"/>
  <c r="D47" i="10"/>
  <c r="E41" i="10"/>
  <c r="E39" i="10"/>
  <c r="D39" i="10"/>
  <c r="D46" i="10"/>
  <c r="E47" i="10"/>
  <c r="D44" i="10"/>
  <c r="E46" i="10"/>
  <c r="D41" i="10"/>
  <c r="D45" i="10"/>
  <c r="B3" i="10"/>
  <c r="B1" i="10"/>
  <c r="E34" i="10"/>
  <c r="D34" i="10"/>
  <c r="C34" i="10"/>
  <c r="B33" i="10"/>
  <c r="F27" i="10" l="1"/>
  <c r="I20" i="10"/>
  <c r="D48" i="10"/>
  <c r="C54" i="10"/>
  <c r="C53" i="10"/>
  <c r="C52" i="10"/>
  <c r="E48" i="10"/>
  <c r="B4" i="10"/>
  <c r="B7" i="10" s="1"/>
  <c r="F33" i="10"/>
  <c r="C56" i="10" l="1"/>
  <c r="B5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Karen 1</author>
  </authors>
  <commentList>
    <comment ref="A54" authorId="0" shapeId="0" xr:uid="{D926ADF4-9897-47ED-B9AE-C374D6F0792B}">
      <text>
        <r>
          <rPr>
            <b/>
            <sz val="9"/>
            <color indexed="81"/>
            <rFont val="Tahoma"/>
            <family val="2"/>
          </rPr>
          <t>Karen 1:</t>
        </r>
        <r>
          <rPr>
            <sz val="9"/>
            <color indexed="81"/>
            <rFont val="Tahoma"/>
            <family val="2"/>
          </rPr>
          <t xml:space="preserve">
Excludes QEII Covenants that are also DOC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<sst xmlns="http://schemas.openxmlformats.org/spreadsheetml/2006/main" count="160" uniqueCount="110">
  <si>
    <t>&lt; 1996</t>
  </si>
  <si>
    <t>Grand Total</t>
  </si>
  <si>
    <t>%</t>
  </si>
  <si>
    <t>Protected</t>
  </si>
  <si>
    <t>Forest</t>
  </si>
  <si>
    <t>Coastal Zone</t>
  </si>
  <si>
    <t>Lowland Zone</t>
  </si>
  <si>
    <t>Submontane Zone</t>
  </si>
  <si>
    <t>Montane Zone</t>
  </si>
  <si>
    <t>Hamilton City</t>
  </si>
  <si>
    <t>TOTAL</t>
  </si>
  <si>
    <t>Private protected land</t>
  </si>
  <si>
    <t>% of Region in TIC</t>
  </si>
  <si>
    <t>Other (Built up areas)</t>
  </si>
  <si>
    <t>Other (Exotic vegetation)</t>
  </si>
  <si>
    <t>Other (Wetland or water)</t>
  </si>
  <si>
    <t>Terrestrial Indigenous cover</t>
  </si>
  <si>
    <t>Bare or Lightly-vegetated Surfaces</t>
  </si>
  <si>
    <t>Scrub and Shrubland</t>
  </si>
  <si>
    <t>Area_ha</t>
  </si>
  <si>
    <t>Sub-alpine</t>
  </si>
  <si>
    <t>Alpine</t>
  </si>
  <si>
    <t>Hauraki District</t>
  </si>
  <si>
    <t>Matamata-Piako District</t>
  </si>
  <si>
    <t>Otorohanga District</t>
  </si>
  <si>
    <t>Rotorua District</t>
  </si>
  <si>
    <t>South Waikato District</t>
  </si>
  <si>
    <t>Taupo District</t>
  </si>
  <si>
    <t>Thames-Coromandel District</t>
  </si>
  <si>
    <t>Waikato District</t>
  </si>
  <si>
    <t>Waipa District</t>
  </si>
  <si>
    <t>Waitomo District</t>
  </si>
  <si>
    <t>Area TIC protected_ha</t>
  </si>
  <si>
    <t>DOC reserves</t>
  </si>
  <si>
    <t>Local authority reserves</t>
  </si>
  <si>
    <t>1996-2000</t>
  </si>
  <si>
    <t>2001-2005</t>
  </si>
  <si>
    <t>2006-2010</t>
  </si>
  <si>
    <t>2011-2015</t>
  </si>
  <si>
    <t>Other</t>
  </si>
  <si>
    <t>Region's land area (excl. major lakes)_ha:</t>
  </si>
  <si>
    <t>Landcover Database v5, supplied by Landcare Research</t>
  </si>
  <si>
    <t>http://www.lcdb.scinfo.org.nz/about-lcdb</t>
  </si>
  <si>
    <t>Protected areas:</t>
  </si>
  <si>
    <t>Generated by WRC from several data sources</t>
  </si>
  <si>
    <t>Grand Total_ha</t>
  </si>
  <si>
    <t>Unprotected or indeterminate</t>
  </si>
  <si>
    <t>PROTECTION STATUS BY LAND TENURE</t>
  </si>
  <si>
    <t>BY PRIVATE PROTECTED LAND</t>
  </si>
  <si>
    <t>QEII_ha</t>
  </si>
  <si>
    <t>Nga Whenua Rahui_ha</t>
  </si>
  <si>
    <t>Waikato Region</t>
  </si>
  <si>
    <t>PROTECTION WITHIN EACH LOCAL AUTHORITY AREA</t>
  </si>
  <si>
    <t>Region's extent of terrestrial indigenous cover_ha:</t>
  </si>
  <si>
    <t>All Terrestrial Indigenous Cover types %</t>
  </si>
  <si>
    <t>PROTECTION STATUS OF ALL LAND COVER TYPES</t>
  </si>
  <si>
    <t>All other</t>
  </si>
  <si>
    <t>All Terrestrial Indigenous as % of region</t>
  </si>
  <si>
    <t>All other as % of region</t>
  </si>
  <si>
    <t>Extent of TIC in legal protection_ha:</t>
  </si>
  <si>
    <t>% of TIC in legal protection</t>
  </si>
  <si>
    <t>Extent Data:</t>
  </si>
  <si>
    <t>% of region in legal protection</t>
  </si>
  <si>
    <t xml:space="preserve">All Terrestrial Indigenous Cover types </t>
  </si>
  <si>
    <t>All land cover types</t>
  </si>
  <si>
    <t>Auckland Council Regional Park</t>
  </si>
  <si>
    <t>DOC Administered</t>
  </si>
  <si>
    <t>DOC Owned - Other party administered</t>
  </si>
  <si>
    <t>Local Authority - Other party administered</t>
  </si>
  <si>
    <t>Local Authority Administered</t>
  </si>
  <si>
    <t>Nga Whenua Rahui Kawenata</t>
  </si>
  <si>
    <t>QEII Covenant</t>
  </si>
  <si>
    <t>All land cover types %</t>
  </si>
  <si>
    <t>All TIC</t>
  </si>
  <si>
    <t>As % of TIC protected</t>
  </si>
  <si>
    <t>2012-2020</t>
  </si>
  <si>
    <t>&gt;2020</t>
  </si>
  <si>
    <t>Area area of private protected land per time period</t>
  </si>
  <si>
    <t>Cumulative_QEII</t>
  </si>
  <si>
    <t>Cumulative_NWRK</t>
  </si>
  <si>
    <t>Average added to NWRK per year</t>
  </si>
  <si>
    <t>PROTECTION STATUS BY LAND TENURE_AGGREGATED</t>
  </si>
  <si>
    <t>TIC_ha</t>
  </si>
  <si>
    <t>Average added to QEII per year 1996 to 30 Dec 2021</t>
  </si>
  <si>
    <t>Total area TIC_ha</t>
  </si>
  <si>
    <t>% TIC Protected</t>
  </si>
  <si>
    <t>District area_ha</t>
  </si>
  <si>
    <t>% of TA in legal protection</t>
  </si>
  <si>
    <t>Extent of region in legal protection all land covers_ha:</t>
  </si>
  <si>
    <t>% Protected area that is TIC</t>
  </si>
  <si>
    <t>% of the region is in TIC</t>
  </si>
  <si>
    <t>of the protected land is TIC</t>
  </si>
  <si>
    <t>of the unprotected land is TIC</t>
  </si>
  <si>
    <t>% Protected all TIC</t>
  </si>
  <si>
    <t>THREATENED ENVIRONMENTS BY LOCAL AUTHORITY</t>
  </si>
  <si>
    <t>Grassland, Sedgeland</t>
  </si>
  <si>
    <t>PROTECTION STATUS BY TERRESTRIAL INDIGENOUS LAND COVER TYPE</t>
  </si>
  <si>
    <t>Grassland &amp; Sedgeland</t>
  </si>
  <si>
    <t>Total area all land covers protected_ha</t>
  </si>
  <si>
    <t>BY BIOCLIMATIC ZONE_ PERCENT OF REMAINING TIV IN PROTECTION</t>
  </si>
  <si>
    <t>n/a</t>
  </si>
  <si>
    <t>% of TIV protected per zone</t>
  </si>
  <si>
    <t>CAT 1_Total area TIV_ha</t>
  </si>
  <si>
    <t>CAT 1_% TIV Protected</t>
  </si>
  <si>
    <t>CAT 2_Total area TIV_ha</t>
  </si>
  <si>
    <t>CAT 1_ Protected TIV_ha</t>
  </si>
  <si>
    <t>CAT 2_ Protected TIV_ha</t>
  </si>
  <si>
    <t>CAT 2_% TIV Protected</t>
  </si>
  <si>
    <t>As % of all protected TIC in the region</t>
  </si>
  <si>
    <t>Indigenous coverage of protected areas on land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</si>
</sst>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9E1F2"/>
        <bgColor rgb="FFD9E1F2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2" fillId="0" borderId="0"/>
    <xf numFmtId="0" fontId="6" fillId="0" borderId="0" applyNumberFormat="0" applyFill="0" applyBorder="0" applyAlignment="0" applyProtection="0"/>
    <xf numFmtId="0" fontId="7" fillId="0" borderId="0"/>
  </cellStyleXfs>
  <cellXfs count="40">
    <xf numFmtId="0" fontId="0" fillId="0" borderId="0" xfId="0"/>
    <xf numFmtId="0" fontId="1" fillId="0" borderId="0" xfId="0" applyFont="1"/>
    <xf numFmtId="0" fontId="5" fillId="0" borderId="0" xfId="0" applyFont="1"/>
    <xf numFmtId="0" fontId="1" fillId="2" borderId="0" xfId="0" applyFont="1" applyFill="1" applyAlignment="1">
      <alignment wrapText="1"/>
    </xf>
    <xf numFmtId="1" fontId="1" fillId="2" borderId="0" xfId="0" applyNumberFormat="1" applyFont="1" applyFill="1" applyAlignment="1">
      <alignment wrapText="1"/>
    </xf>
    <xf numFmtId="0" fontId="0" fillId="0" borderId="0" xfId="0" applyAlignment="1">
      <alignment wrapText="1"/>
    </xf>
    <xf numFmtId="164" fontId="1" fillId="2" borderId="0" xfId="0" applyNumberFormat="1" applyFont="1" applyFill="1" applyAlignment="1">
      <alignment wrapText="1"/>
    </xf>
    <xf numFmtId="0" fontId="6" fillId="0" borderId="0" xfId="2" applyAlignment="1"/>
    <xf numFmtId="164" fontId="0" fillId="0" borderId="0" xfId="0" applyNumberFormat="1" applyAlignment="1">
      <alignment wrapText="1"/>
    </xf>
    <xf numFmtId="0" fontId="1" fillId="0" borderId="0" xfId="0" applyFont="1" applyAlignment="1">
      <alignment wrapText="1"/>
    </xf>
    <xf numFmtId="0" fontId="8" fillId="3" borderId="0" xfId="3" applyFont="1" applyFill="1" applyAlignment="1">
      <alignment wrapText="1"/>
    </xf>
    <xf numFmtId="1" fontId="0" fillId="0" borderId="0" xfId="0" applyNumberFormat="1" applyAlignment="1">
      <alignment wrapText="1"/>
    </xf>
    <xf numFmtId="1" fontId="8" fillId="3" borderId="0" xfId="3" applyNumberFormat="1" applyFont="1" applyFill="1" applyAlignment="1">
      <alignment wrapText="1"/>
    </xf>
    <xf numFmtId="0" fontId="0" fillId="0" borderId="0" xfId="0" applyAlignment="1">
      <alignment horizontal="left" wrapText="1"/>
    </xf>
    <xf numFmtId="1" fontId="7" fillId="3" borderId="0" xfId="3" applyNumberFormat="1" applyFill="1" applyAlignment="1">
      <alignment wrapText="1"/>
    </xf>
    <xf numFmtId="1" fontId="0" fillId="0" borderId="0" xfId="0" applyNumberFormat="1" applyAlignment="1">
      <alignment horizontal="left" wrapText="1"/>
    </xf>
    <xf numFmtId="1" fontId="1" fillId="3" borderId="0" xfId="0" applyNumberFormat="1" applyFont="1" applyFill="1" applyAlignment="1">
      <alignment wrapText="1"/>
    </xf>
    <xf numFmtId="0" fontId="7" fillId="0" borderId="0" xfId="3" applyAlignment="1">
      <alignment wrapText="1"/>
    </xf>
    <xf numFmtId="0" fontId="8" fillId="0" borderId="0" xfId="3" applyFont="1" applyAlignment="1">
      <alignment wrapText="1"/>
    </xf>
    <xf numFmtId="0" fontId="7" fillId="0" borderId="0" xfId="3" applyAlignment="1">
      <alignment horizontal="left" wrapText="1"/>
    </xf>
    <xf numFmtId="1" fontId="7" fillId="0" borderId="0" xfId="3" applyNumberFormat="1" applyAlignment="1">
      <alignment wrapText="1"/>
    </xf>
    <xf numFmtId="0" fontId="8" fillId="3" borderId="0" xfId="3" applyFont="1" applyFill="1" applyAlignment="1">
      <alignment horizontal="left" wrapText="1"/>
    </xf>
    <xf numFmtId="1" fontId="8" fillId="3" borderId="0" xfId="3" applyNumberFormat="1" applyFont="1" applyFill="1" applyAlignment="1">
      <alignment horizontal="right" wrapText="1"/>
    </xf>
    <xf numFmtId="0" fontId="9" fillId="4" borderId="0" xfId="0" applyFont="1" applyFill="1"/>
    <xf numFmtId="1" fontId="10" fillId="4" borderId="0" xfId="0" applyNumberFormat="1" applyFont="1" applyFill="1"/>
    <xf numFmtId="1" fontId="5" fillId="0" borderId="0" xfId="0" applyNumberFormat="1" applyFont="1"/>
    <xf numFmtId="0" fontId="11" fillId="4" borderId="0" xfId="0" applyFont="1" applyFill="1"/>
    <xf numFmtId="0" fontId="11" fillId="4" borderId="0" xfId="0" applyFont="1" applyFill="1" applyAlignment="1">
      <alignment horizontal="center"/>
    </xf>
    <xf numFmtId="1" fontId="12" fillId="0" borderId="0" xfId="0" applyNumberFormat="1" applyFont="1"/>
    <xf numFmtId="0" fontId="0" fillId="2" borderId="0" xfId="0" applyFill="1" applyAlignment="1">
      <alignment wrapText="1"/>
    </xf>
    <xf numFmtId="1" fontId="0" fillId="2" borderId="0" xfId="0" applyNumberFormat="1" applyFill="1" applyAlignment="1">
      <alignment wrapText="1"/>
    </xf>
    <xf numFmtId="0" fontId="1" fillId="2" borderId="0" xfId="0" applyFont="1" applyFill="1"/>
    <xf numFmtId="0" fontId="9" fillId="4" borderId="0" xfId="0" applyFont="1" applyFill="1" applyAlignment="1">
      <alignment horizontal="center"/>
    </xf>
    <xf numFmtId="0" fontId="8" fillId="3" borderId="0" xfId="3" applyFont="1" applyFill="1" applyAlignment="1">
      <alignment horizontal="center"/>
    </xf>
    <xf numFmtId="1" fontId="12" fillId="0" borderId="0" xfId="0" applyNumberFormat="1" applyFont="1" applyAlignment="1">
      <alignment horizontal="right"/>
    </xf>
    <xf numFmtId="1" fontId="5" fillId="0" borderId="0" xfId="0" applyNumberFormat="1" applyFont="1" applyAlignment="1">
      <alignment horizontal="right"/>
    </xf>
    <xf numFmtId="1" fontId="7" fillId="0" borderId="0" xfId="3" applyNumberFormat="1" applyAlignment="1">
      <alignment horizontal="right" wrapText="1"/>
    </xf>
    <xf numFmtId="1" fontId="0" fillId="0" borderId="0" xfId="0" applyNumberFormat="1" applyAlignment="1">
      <alignment horizontal="right" wrapText="1"/>
    </xf>
    <xf numFmtId="1" fontId="1" fillId="0" borderId="0" xfId="0" applyNumberFormat="1" applyFont="1" applyAlignment="1">
      <alignment wrapText="1"/>
    </xf>
    <xf numFmtId="1" fontId="8" fillId="0" borderId="0" xfId="3" applyNumberFormat="1" applyFont="1" applyAlignment="1">
      <alignment wrapText="1"/>
    </xf>
  </cellXfs>
  <cellStyles count="4">
    <cellStyle name="Hyperlink" xfId="2" builtinId="8"/>
    <cellStyle name="Normal" xfId="0" builtinId="0"/>
    <cellStyle name="Normal 2" xfId="1" xr:uid="{00000000-0005-0000-0000-000001000000}"/>
    <cellStyle name="Normal 2 2" xfId="3" xr:uid="{831E5ADC-DC4F-4109-94B2-33776BC3C79E}"/>
  </cellStyles>
  <dxfs count="0"/>
  <tableStyles count="0" defaultTableStyle="TableStyleMedium2" defaultPivotStyle="PivotStyleLight16"/>
  <colors>
    <mruColors>
      <color rgb="FFFFF7DD"/>
      <color rgb="FFE8D6BA"/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lcdb.scinfo.org.nz/about-lcdb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28CF3B-6633-46EA-B46D-8011146AD7B4}">
  <dimension ref="A1:K112"/>
  <sheetViews>
    <sheetView tabSelected="1" workbookViewId="0">
      <selection activeCell="C5" sqref="C5"/>
    </sheetView>
  </sheetViews>
  <sheetFormatPr defaultColWidth="9.109375" defaultRowHeight="14.4" x14ac:dyDescent="0.3"/>
  <cols>
    <col min="1" max="1" width="51.44140625" style="5" customWidth="1"/>
    <col min="2" max="2" width="34.21875" style="5" customWidth="1"/>
    <col min="3" max="3" width="36" style="5" customWidth="1"/>
    <col min="4" max="4" width="23.88671875" style="5" customWidth="1"/>
    <col min="5" max="5" width="33.6640625" style="5" customWidth="1"/>
    <col min="6" max="6" width="24.5546875" style="5" customWidth="1"/>
    <col min="7" max="7" width="16.33203125" style="5" customWidth="1"/>
    <col min="8" max="8" width="28.109375" style="5" customWidth="1"/>
    <col min="9" max="9" width="21.6640625" style="5" customWidth="1"/>
    <col min="10" max="10" width="14.33203125" style="5" customWidth="1"/>
    <col min="11" max="11" width="16.21875" style="5" customWidth="1"/>
    <col min="12" max="16384" width="9.109375" style="5"/>
  </cols>
  <sheetData>
    <row r="1" spans="1:11" x14ac:dyDescent="0.3">
      <c r="A1" s="3" t="s">
        <v>40</v>
      </c>
      <c r="B1" s="4">
        <f>SUM(G14)</f>
        <v>2457132.7000000002</v>
      </c>
      <c r="D1" s="1" t="s">
        <v>109</v>
      </c>
      <c r="E1"/>
    </row>
    <row r="2" spans="1:11" x14ac:dyDescent="0.3">
      <c r="A2" s="3" t="s">
        <v>88</v>
      </c>
      <c r="B2" s="4">
        <f>SUM(G12)</f>
        <v>428703.1</v>
      </c>
      <c r="D2"/>
      <c r="E2"/>
    </row>
    <row r="3" spans="1:11" x14ac:dyDescent="0.3">
      <c r="A3" s="3" t="s">
        <v>62</v>
      </c>
      <c r="B3" s="4">
        <f>SUM(G12/G14*100)</f>
        <v>17.447291308279766</v>
      </c>
      <c r="D3"/>
      <c r="E3"/>
    </row>
    <row r="4" spans="1:11" x14ac:dyDescent="0.3">
      <c r="A4" s="3" t="s">
        <v>53</v>
      </c>
      <c r="B4" s="4">
        <f>SUM(F26)</f>
        <v>658428.80000000005</v>
      </c>
      <c r="D4" t="s">
        <v>61</v>
      </c>
      <c r="E4" t="s">
        <v>41</v>
      </c>
    </row>
    <row r="5" spans="1:11" x14ac:dyDescent="0.3">
      <c r="A5" s="3" t="s">
        <v>12</v>
      </c>
      <c r="B5" s="4">
        <f>SUM(B4/B1*100)</f>
        <v>26.796631700029877</v>
      </c>
      <c r="D5"/>
      <c r="E5" s="7" t="s">
        <v>42</v>
      </c>
    </row>
    <row r="6" spans="1:11" x14ac:dyDescent="0.3">
      <c r="A6" s="3" t="s">
        <v>59</v>
      </c>
      <c r="B6" s="4">
        <f>SUM(F24)</f>
        <v>390416.1</v>
      </c>
      <c r="D6"/>
      <c r="E6"/>
    </row>
    <row r="7" spans="1:11" x14ac:dyDescent="0.3">
      <c r="A7" s="4" t="s">
        <v>60</v>
      </c>
      <c r="B7" s="4">
        <f>SUM(B6/B4*100)</f>
        <v>59.295112850470687</v>
      </c>
      <c r="D7" t="s">
        <v>43</v>
      </c>
      <c r="E7" t="s">
        <v>44</v>
      </c>
    </row>
    <row r="10" spans="1:11" x14ac:dyDescent="0.3">
      <c r="A10" s="1" t="s">
        <v>55</v>
      </c>
    </row>
    <row r="11" spans="1:11" ht="28.8" x14ac:dyDescent="0.3">
      <c r="A11" s="9" t="s">
        <v>19</v>
      </c>
      <c r="B11" s="23" t="s">
        <v>39</v>
      </c>
      <c r="C11" s="23" t="s">
        <v>13</v>
      </c>
      <c r="D11" s="23" t="s">
        <v>14</v>
      </c>
      <c r="E11" s="23" t="s">
        <v>15</v>
      </c>
      <c r="F11" s="23" t="s">
        <v>16</v>
      </c>
      <c r="G11" s="23" t="s">
        <v>1</v>
      </c>
      <c r="H11" s="23" t="s">
        <v>73</v>
      </c>
      <c r="I11" s="23" t="s">
        <v>56</v>
      </c>
      <c r="J11" s="4" t="s">
        <v>89</v>
      </c>
    </row>
    <row r="12" spans="1:11" x14ac:dyDescent="0.3">
      <c r="A12" s="5" t="s">
        <v>3</v>
      </c>
      <c r="B12" s="24">
        <v>2.1</v>
      </c>
      <c r="C12" s="24">
        <v>704.3</v>
      </c>
      <c r="D12" s="24">
        <v>15704.8</v>
      </c>
      <c r="E12" s="24">
        <v>21876</v>
      </c>
      <c r="F12" s="24">
        <v>390416</v>
      </c>
      <c r="G12" s="24">
        <v>428703.1</v>
      </c>
      <c r="H12" s="11">
        <f>SUM(F12)</f>
        <v>390416</v>
      </c>
      <c r="I12" s="11">
        <f>SUM(G12-F12)</f>
        <v>38287.099999999977</v>
      </c>
      <c r="J12" s="4">
        <f>SUM(H12/$G12*100)</f>
        <v>91.069087207440305</v>
      </c>
      <c r="K12" t="s">
        <v>91</v>
      </c>
    </row>
    <row r="13" spans="1:11" x14ac:dyDescent="0.3">
      <c r="A13" s="5" t="s">
        <v>46</v>
      </c>
      <c r="B13" s="24">
        <v>1.8</v>
      </c>
      <c r="C13" s="24">
        <v>31647.8</v>
      </c>
      <c r="D13" s="24">
        <v>1632736.9</v>
      </c>
      <c r="E13" s="24">
        <v>96030.399999999994</v>
      </c>
      <c r="F13" s="24">
        <v>268012.7</v>
      </c>
      <c r="G13" s="24">
        <v>2028429.6</v>
      </c>
      <c r="H13" s="11">
        <f t="shared" ref="H13" si="0">SUM(F13)</f>
        <v>268012.7</v>
      </c>
      <c r="I13" s="11">
        <f t="shared" ref="I13" si="1">SUM(G13-F13)</f>
        <v>1760416.9000000001</v>
      </c>
      <c r="J13" s="4">
        <f t="shared" ref="J13:J14" si="2">SUM(H13/$G13*100)</f>
        <v>13.212817442616693</v>
      </c>
      <c r="K13" t="s">
        <v>92</v>
      </c>
    </row>
    <row r="14" spans="1:11" x14ac:dyDescent="0.3">
      <c r="A14" s="9" t="s">
        <v>1</v>
      </c>
      <c r="B14" s="4">
        <f>SUM(B12:B13)</f>
        <v>3.9000000000000004</v>
      </c>
      <c r="C14" s="4">
        <f t="shared" ref="C14:G14" si="3">SUM(C12:C13)</f>
        <v>32352.1</v>
      </c>
      <c r="D14" s="4">
        <f t="shared" si="3"/>
        <v>1648441.7</v>
      </c>
      <c r="E14" s="4">
        <f t="shared" si="3"/>
        <v>117906.4</v>
      </c>
      <c r="F14" s="4">
        <f t="shared" si="3"/>
        <v>658428.69999999995</v>
      </c>
      <c r="G14" s="4">
        <f t="shared" si="3"/>
        <v>2457132.7000000002</v>
      </c>
      <c r="H14" s="4">
        <f>SUM(H12:H13)</f>
        <v>658428.69999999995</v>
      </c>
      <c r="I14" s="4">
        <f t="shared" ref="I14" si="4">SUM(G14-F14)</f>
        <v>1798704.0000000002</v>
      </c>
      <c r="J14" s="4">
        <f t="shared" si="2"/>
        <v>26.796627630245606</v>
      </c>
      <c r="K14" t="s">
        <v>90</v>
      </c>
    </row>
    <row r="16" spans="1:11" x14ac:dyDescent="0.3">
      <c r="A16" s="1" t="s">
        <v>55</v>
      </c>
    </row>
    <row r="17" spans="1:9" ht="28.8" x14ac:dyDescent="0.3">
      <c r="A17" s="9" t="s">
        <v>2</v>
      </c>
      <c r="B17" s="23" t="s">
        <v>39</v>
      </c>
      <c r="C17" s="23" t="s">
        <v>13</v>
      </c>
      <c r="D17" s="23" t="s">
        <v>14</v>
      </c>
      <c r="E17" s="23" t="s">
        <v>15</v>
      </c>
      <c r="F17" s="23" t="s">
        <v>16</v>
      </c>
      <c r="G17" s="23" t="s">
        <v>1</v>
      </c>
      <c r="H17" s="4" t="s">
        <v>57</v>
      </c>
      <c r="I17" s="4" t="s">
        <v>58</v>
      </c>
    </row>
    <row r="18" spans="1:9" x14ac:dyDescent="0.3">
      <c r="A18" s="5" t="s">
        <v>3</v>
      </c>
      <c r="B18" s="24">
        <f t="shared" ref="B18:G20" si="5">SUM(B12/B$14*100)</f>
        <v>53.846153846153847</v>
      </c>
      <c r="C18" s="24">
        <f t="shared" si="5"/>
        <v>2.176983874308005</v>
      </c>
      <c r="D18" s="24">
        <f t="shared" si="5"/>
        <v>0.95270581907749596</v>
      </c>
      <c r="E18" s="24">
        <f t="shared" si="5"/>
        <v>18.553700223227917</v>
      </c>
      <c r="F18" s="24">
        <f t="shared" si="5"/>
        <v>59.295106668345412</v>
      </c>
      <c r="G18" s="24">
        <f t="shared" si="5"/>
        <v>17.447291308279766</v>
      </c>
      <c r="H18" s="6">
        <f>SUM(H12/$G$14*100)</f>
        <v>15.889088936873453</v>
      </c>
      <c r="I18" s="6">
        <f>SUM(I12/$G$14*100)</f>
        <v>1.5582023714063133</v>
      </c>
    </row>
    <row r="19" spans="1:9" x14ac:dyDescent="0.3">
      <c r="A19" s="5" t="s">
        <v>46</v>
      </c>
      <c r="B19" s="24">
        <f t="shared" si="5"/>
        <v>46.153846153846153</v>
      </c>
      <c r="C19" s="24">
        <f t="shared" si="5"/>
        <v>97.823016125691993</v>
      </c>
      <c r="D19" s="24">
        <f t="shared" si="5"/>
        <v>99.047294180922492</v>
      </c>
      <c r="E19" s="24">
        <f t="shared" si="5"/>
        <v>81.446299776772079</v>
      </c>
      <c r="F19" s="24">
        <f t="shared" si="5"/>
        <v>40.704893331654596</v>
      </c>
      <c r="G19" s="24">
        <f t="shared" si="5"/>
        <v>82.552708691720227</v>
      </c>
      <c r="H19" s="6">
        <f>SUM(H13/$G$14*100)</f>
        <v>10.907538693372157</v>
      </c>
      <c r="I19" s="6">
        <f>SUM(I13/$G$14*100)</f>
        <v>71.645169998348081</v>
      </c>
    </row>
    <row r="20" spans="1:9" x14ac:dyDescent="0.3">
      <c r="A20" s="9" t="s">
        <v>1</v>
      </c>
      <c r="B20" s="4">
        <f t="shared" si="5"/>
        <v>100</v>
      </c>
      <c r="C20" s="4">
        <f t="shared" si="5"/>
        <v>100</v>
      </c>
      <c r="D20" s="4">
        <f t="shared" si="5"/>
        <v>100</v>
      </c>
      <c r="E20" s="4">
        <f t="shared" si="5"/>
        <v>100</v>
      </c>
      <c r="F20" s="4">
        <f t="shared" si="5"/>
        <v>100</v>
      </c>
      <c r="G20" s="4">
        <f t="shared" si="5"/>
        <v>100</v>
      </c>
      <c r="H20" s="4">
        <f>SUM(H18:H19)</f>
        <v>26.796627630245609</v>
      </c>
      <c r="I20" s="4">
        <f>SUM(I18:I19)</f>
        <v>73.203372369754391</v>
      </c>
    </row>
    <row r="22" spans="1:9" x14ac:dyDescent="0.3">
      <c r="A22" s="1" t="s">
        <v>96</v>
      </c>
      <c r="B22" s="8"/>
      <c r="C22" s="8"/>
      <c r="D22" s="8"/>
    </row>
    <row r="23" spans="1:9" x14ac:dyDescent="0.3">
      <c r="A23" s="9" t="s">
        <v>19</v>
      </c>
      <c r="B23" s="32" t="s">
        <v>17</v>
      </c>
      <c r="C23" s="32" t="s">
        <v>4</v>
      </c>
      <c r="D23" s="32" t="s">
        <v>95</v>
      </c>
      <c r="E23" s="32" t="s">
        <v>18</v>
      </c>
      <c r="F23" s="10" t="s">
        <v>45</v>
      </c>
    </row>
    <row r="24" spans="1:9" x14ac:dyDescent="0.3">
      <c r="A24" s="5" t="s">
        <v>3</v>
      </c>
      <c r="B24" s="11">
        <v>9536.2999999999993</v>
      </c>
      <c r="C24" s="11">
        <v>303826.3</v>
      </c>
      <c r="D24" s="11">
        <v>9471.1</v>
      </c>
      <c r="E24" s="11">
        <v>67582.399999999994</v>
      </c>
      <c r="F24" s="12">
        <f>SUM(B24:E24)</f>
        <v>390416.1</v>
      </c>
      <c r="G24" s="11"/>
      <c r="H24" s="11"/>
    </row>
    <row r="25" spans="1:9" x14ac:dyDescent="0.3">
      <c r="A25" s="5" t="s">
        <v>46</v>
      </c>
      <c r="B25" s="11">
        <v>1893.8</v>
      </c>
      <c r="C25" s="11">
        <v>151267.9</v>
      </c>
      <c r="D25" s="11">
        <v>1949.2</v>
      </c>
      <c r="E25" s="11">
        <v>112901.8</v>
      </c>
      <c r="F25" s="12">
        <f>SUM(B25:E25)</f>
        <v>268012.7</v>
      </c>
      <c r="G25" s="11"/>
      <c r="H25" s="11"/>
    </row>
    <row r="26" spans="1:9" x14ac:dyDescent="0.3">
      <c r="A26" s="3" t="s">
        <v>1</v>
      </c>
      <c r="B26" s="4">
        <f>SUM(B24:B25)</f>
        <v>11430.099999999999</v>
      </c>
      <c r="C26" s="4">
        <f t="shared" ref="C26:F26" si="6">SUM(C24:C25)</f>
        <v>455094.19999999995</v>
      </c>
      <c r="D26" s="4">
        <f t="shared" si="6"/>
        <v>11420.300000000001</v>
      </c>
      <c r="E26" s="4">
        <f t="shared" si="6"/>
        <v>180484.2</v>
      </c>
      <c r="F26" s="12">
        <f t="shared" si="6"/>
        <v>658428.80000000005</v>
      </c>
    </row>
    <row r="27" spans="1:9" x14ac:dyDescent="0.3">
      <c r="A27" s="3" t="s">
        <v>108</v>
      </c>
      <c r="B27" s="4">
        <f>SUM(B24/$F$24*100)</f>
        <v>2.4425990628972527</v>
      </c>
      <c r="C27" s="4">
        <f t="shared" ref="C27:E27" si="7">SUM(C24/$F$24*100)</f>
        <v>77.821150306045269</v>
      </c>
      <c r="D27" s="4">
        <f t="shared" si="7"/>
        <v>2.4258989319344155</v>
      </c>
      <c r="E27" s="4">
        <f t="shared" si="7"/>
        <v>17.310351699123064</v>
      </c>
      <c r="F27" s="12">
        <f>SUM(B27:E27)</f>
        <v>100</v>
      </c>
    </row>
    <row r="28" spans="1:9" x14ac:dyDescent="0.3">
      <c r="A28" s="9"/>
      <c r="B28" s="38"/>
      <c r="C28" s="38"/>
      <c r="D28" s="38"/>
      <c r="E28" s="38"/>
      <c r="F28" s="39"/>
    </row>
    <row r="29" spans="1:9" x14ac:dyDescent="0.3">
      <c r="A29" s="9"/>
      <c r="B29" s="38"/>
      <c r="C29" s="38"/>
      <c r="D29" s="38"/>
      <c r="E29" s="38"/>
      <c r="F29" s="39"/>
    </row>
    <row r="31" spans="1:9" x14ac:dyDescent="0.3">
      <c r="A31" s="1" t="s">
        <v>96</v>
      </c>
      <c r="B31" s="8"/>
      <c r="C31" s="8"/>
      <c r="D31" s="8"/>
    </row>
    <row r="32" spans="1:9" x14ac:dyDescent="0.3">
      <c r="A32" s="9" t="s">
        <v>2</v>
      </c>
      <c r="B32" s="32" t="s">
        <v>17</v>
      </c>
      <c r="C32" s="32" t="s">
        <v>4</v>
      </c>
      <c r="D32" s="23" t="s">
        <v>95</v>
      </c>
      <c r="E32" s="32" t="s">
        <v>18</v>
      </c>
      <c r="F32" s="10" t="s">
        <v>45</v>
      </c>
    </row>
    <row r="33" spans="1:7" x14ac:dyDescent="0.3">
      <c r="A33" s="5" t="s">
        <v>3</v>
      </c>
      <c r="B33" s="11">
        <f>SUM(B24/B$26*100)</f>
        <v>83.431466041416968</v>
      </c>
      <c r="C33" s="11">
        <f t="shared" ref="C33:E33" si="8">SUM(C24/C$26*100)</f>
        <v>66.761189221923729</v>
      </c>
      <c r="D33" s="11">
        <f t="shared" si="8"/>
        <v>82.932147141493644</v>
      </c>
      <c r="E33" s="11">
        <f t="shared" si="8"/>
        <v>37.445050591686133</v>
      </c>
      <c r="F33" s="12">
        <f t="shared" ref="F33" si="9">SUM(F24/F$26*100)</f>
        <v>59.295112850470687</v>
      </c>
    </row>
    <row r="34" spans="1:7" x14ac:dyDescent="0.3">
      <c r="A34" s="5" t="s">
        <v>46</v>
      </c>
      <c r="B34" s="11">
        <f>SUM(B25/B$26*100)</f>
        <v>16.568533958583039</v>
      </c>
      <c r="C34" s="11">
        <f t="shared" ref="C34:E34" si="10">SUM(C25/C$26*100)</f>
        <v>33.238810778076278</v>
      </c>
      <c r="D34" s="11">
        <f t="shared" si="10"/>
        <v>17.067852858506345</v>
      </c>
      <c r="E34" s="11">
        <f t="shared" si="10"/>
        <v>62.554949408313853</v>
      </c>
      <c r="F34" s="12">
        <f t="shared" ref="F34" si="11">SUM(F25/F$26*100)</f>
        <v>40.704887149529299</v>
      </c>
    </row>
    <row r="36" spans="1:7" x14ac:dyDescent="0.3">
      <c r="B36" s="11"/>
      <c r="C36" s="11"/>
      <c r="D36" s="11"/>
      <c r="E36" s="11"/>
      <c r="F36" s="11"/>
    </row>
    <row r="37" spans="1:7" x14ac:dyDescent="0.3">
      <c r="A37" s="1" t="s">
        <v>47</v>
      </c>
    </row>
    <row r="38" spans="1:7" x14ac:dyDescent="0.3">
      <c r="A38" s="9" t="s">
        <v>19</v>
      </c>
      <c r="B38" s="32" t="s">
        <v>64</v>
      </c>
      <c r="C38" s="32" t="s">
        <v>63</v>
      </c>
      <c r="D38" s="32" t="s">
        <v>72</v>
      </c>
      <c r="E38" s="32" t="s">
        <v>54</v>
      </c>
      <c r="F38" s="32" t="s">
        <v>74</v>
      </c>
    </row>
    <row r="39" spans="1:7" x14ac:dyDescent="0.3">
      <c r="A39" s="2" t="s">
        <v>66</v>
      </c>
      <c r="B39" s="11">
        <v>377993.6</v>
      </c>
      <c r="C39" s="11">
        <v>346940.2</v>
      </c>
      <c r="D39" s="8">
        <f t="shared" ref="D39:D47" si="12">SUM(B39/B$48*100)</f>
        <v>15.383523430235435</v>
      </c>
      <c r="E39" s="8">
        <f t="shared" ref="E39:E47" si="13">SUM(C39/B$48*100)</f>
        <v>14.119717094656018</v>
      </c>
      <c r="F39" s="11">
        <f t="shared" ref="F39:F44" si="14">SUM(C39/$F$24*100)</f>
        <v>88.864214360012312</v>
      </c>
    </row>
    <row r="40" spans="1:7" x14ac:dyDescent="0.3">
      <c r="A40" s="2" t="s">
        <v>67</v>
      </c>
      <c r="B40" s="11">
        <v>157.6</v>
      </c>
      <c r="C40" s="11">
        <v>112.4</v>
      </c>
      <c r="D40" s="8">
        <f t="shared" si="12"/>
        <v>6.4139797409403353E-3</v>
      </c>
      <c r="E40" s="8">
        <f t="shared" si="13"/>
        <v>4.5744373279295288E-3</v>
      </c>
      <c r="F40" s="8">
        <f t="shared" si="14"/>
        <v>2.8789796322436504E-2</v>
      </c>
    </row>
    <row r="41" spans="1:7" x14ac:dyDescent="0.3">
      <c r="A41" s="2" t="s">
        <v>65</v>
      </c>
      <c r="B41" s="11">
        <v>11217.6</v>
      </c>
      <c r="C41" s="11">
        <v>10340.200000000001</v>
      </c>
      <c r="D41" s="8">
        <f t="shared" si="12"/>
        <v>0.45653210115464665</v>
      </c>
      <c r="E41" s="8">
        <f t="shared" si="13"/>
        <v>0.42082381546491915</v>
      </c>
      <c r="F41" s="11">
        <f t="shared" si="14"/>
        <v>2.6485075794773838</v>
      </c>
      <c r="G41" s="11"/>
    </row>
    <row r="42" spans="1:7" x14ac:dyDescent="0.3">
      <c r="A42" s="2" t="s">
        <v>68</v>
      </c>
      <c r="B42" s="11">
        <v>158.80000000000001</v>
      </c>
      <c r="C42" s="11">
        <v>8.3000000000000007</v>
      </c>
      <c r="D42" s="8">
        <f t="shared" si="12"/>
        <v>6.4628171501353139E-3</v>
      </c>
      <c r="E42" s="8">
        <f t="shared" si="13"/>
        <v>3.377920802652588E-4</v>
      </c>
      <c r="F42" s="8">
        <f t="shared" si="14"/>
        <v>2.1259369170482469E-3</v>
      </c>
    </row>
    <row r="43" spans="1:7" x14ac:dyDescent="0.3">
      <c r="A43" s="2" t="s">
        <v>69</v>
      </c>
      <c r="B43" s="11">
        <v>4844.3</v>
      </c>
      <c r="C43" s="11">
        <v>1763.7</v>
      </c>
      <c r="D43" s="8">
        <f t="shared" si="12"/>
        <v>0.19715255113602329</v>
      </c>
      <c r="E43" s="8">
        <f t="shared" si="13"/>
        <v>7.1778782164317698E-2</v>
      </c>
      <c r="F43" s="8">
        <f t="shared" si="14"/>
        <v>0.4517487880238546</v>
      </c>
    </row>
    <row r="44" spans="1:7" x14ac:dyDescent="0.3">
      <c r="A44" s="2" t="s">
        <v>39</v>
      </c>
      <c r="B44" s="11">
        <v>438.6</v>
      </c>
      <c r="C44" s="11">
        <v>321.60000000000002</v>
      </c>
      <c r="D44" s="8">
        <f t="shared" si="12"/>
        <v>1.7850073060764159E-2</v>
      </c>
      <c r="E44" s="8">
        <f t="shared" si="13"/>
        <v>1.3088425664253885E-2</v>
      </c>
      <c r="F44" s="8">
        <f t="shared" si="14"/>
        <v>8.2373652111170634E-2</v>
      </c>
    </row>
    <row r="45" spans="1:7" x14ac:dyDescent="0.3">
      <c r="A45" s="2" t="s">
        <v>70</v>
      </c>
      <c r="B45" s="11">
        <v>16654.2</v>
      </c>
      <c r="C45" s="11">
        <v>15695.2</v>
      </c>
      <c r="D45" s="8">
        <f t="shared" si="12"/>
        <v>0.67778998351249076</v>
      </c>
      <c r="E45" s="8">
        <f t="shared" si="13"/>
        <v>0.63876075399750487</v>
      </c>
      <c r="F45" s="11">
        <f t="shared" ref="F45:F46" si="15">SUM(C45/$F$24*100)</f>
        <v>4.0201210964404392</v>
      </c>
    </row>
    <row r="46" spans="1:7" x14ac:dyDescent="0.3">
      <c r="A46" s="2" t="s">
        <v>71</v>
      </c>
      <c r="B46" s="11">
        <v>17238.5</v>
      </c>
      <c r="C46" s="11">
        <v>15234.4</v>
      </c>
      <c r="D46" s="8">
        <f t="shared" si="12"/>
        <v>0.70156973200634498</v>
      </c>
      <c r="E46" s="8">
        <f t="shared" si="13"/>
        <v>0.62000718886663353</v>
      </c>
      <c r="F46" s="11">
        <f t="shared" si="15"/>
        <v>3.9020931769975675</v>
      </c>
    </row>
    <row r="47" spans="1:7" x14ac:dyDescent="0.3">
      <c r="A47" s="5" t="s">
        <v>46</v>
      </c>
      <c r="B47" s="2">
        <v>2028429.6</v>
      </c>
      <c r="C47" s="2">
        <v>268012.7</v>
      </c>
      <c r="D47" s="8">
        <f t="shared" si="12"/>
        <v>82.552705332003228</v>
      </c>
      <c r="E47" s="8">
        <f t="shared" si="13"/>
        <v>10.907538249458883</v>
      </c>
      <c r="F47" s="11">
        <v>0</v>
      </c>
    </row>
    <row r="48" spans="1:7" x14ac:dyDescent="0.3">
      <c r="A48" s="3" t="s">
        <v>10</v>
      </c>
      <c r="B48" s="4">
        <f>SUM(B39:B47)</f>
        <v>2457132.7999999998</v>
      </c>
      <c r="C48" s="4">
        <f>SUM(C39:C47)</f>
        <v>658428.70000000007</v>
      </c>
      <c r="D48" s="4">
        <f>SUM(D39:D47)</f>
        <v>100</v>
      </c>
      <c r="E48" s="6">
        <f>SUM(E41:E47)</f>
        <v>12.672335007696777</v>
      </c>
      <c r="F48" s="30"/>
    </row>
    <row r="49" spans="1:11" x14ac:dyDescent="0.3">
      <c r="E49" s="2"/>
    </row>
    <row r="50" spans="1:11" x14ac:dyDescent="0.3">
      <c r="E50" s="2"/>
    </row>
    <row r="51" spans="1:11" x14ac:dyDescent="0.3">
      <c r="A51" s="1" t="s">
        <v>81</v>
      </c>
      <c r="B51" s="32" t="s">
        <v>82</v>
      </c>
      <c r="C51" s="32" t="s">
        <v>93</v>
      </c>
      <c r="E51" s="2"/>
    </row>
    <row r="52" spans="1:11" x14ac:dyDescent="0.3">
      <c r="A52" s="2" t="s">
        <v>33</v>
      </c>
      <c r="B52" s="11">
        <f>SUM(C39:C40)</f>
        <v>347052.60000000003</v>
      </c>
      <c r="C52" s="11">
        <f>SUM(B52/B$56*100)</f>
        <v>88.893026925126023</v>
      </c>
      <c r="E52" s="2"/>
    </row>
    <row r="53" spans="1:11" x14ac:dyDescent="0.3">
      <c r="A53" t="s">
        <v>34</v>
      </c>
      <c r="B53" s="11">
        <f>SUM(C41:C43)</f>
        <v>12112.2</v>
      </c>
      <c r="C53" s="11">
        <f t="shared" ref="C53:C55" si="16">SUM(B53/B$56*100)</f>
        <v>3.1023830990533177</v>
      </c>
      <c r="E53" s="2"/>
    </row>
    <row r="54" spans="1:11" x14ac:dyDescent="0.3">
      <c r="A54" t="s">
        <v>11</v>
      </c>
      <c r="B54" s="11">
        <f>SUM(C45:C46)</f>
        <v>30929.599999999999</v>
      </c>
      <c r="C54" s="11">
        <f t="shared" si="16"/>
        <v>7.9222163026105479</v>
      </c>
      <c r="E54" s="2"/>
    </row>
    <row r="55" spans="1:11" x14ac:dyDescent="0.3">
      <c r="A55" t="s">
        <v>39</v>
      </c>
      <c r="B55" s="11">
        <f>SUM(C44)</f>
        <v>321.60000000000002</v>
      </c>
      <c r="C55" s="11">
        <f t="shared" si="16"/>
        <v>8.2373673210114337E-2</v>
      </c>
      <c r="E55" s="2"/>
    </row>
    <row r="56" spans="1:11" x14ac:dyDescent="0.3">
      <c r="A56" s="31" t="s">
        <v>10</v>
      </c>
      <c r="B56" s="4">
        <f>SUM(B52:B55)</f>
        <v>390416</v>
      </c>
      <c r="C56" s="4">
        <f>SUM(C52:C55)</f>
        <v>100</v>
      </c>
    </row>
    <row r="57" spans="1:11" x14ac:dyDescent="0.3">
      <c r="B57" s="8"/>
    </row>
    <row r="58" spans="1:11" x14ac:dyDescent="0.3">
      <c r="B58" s="8"/>
    </row>
    <row r="59" spans="1:11" x14ac:dyDescent="0.3">
      <c r="A59" s="9" t="s">
        <v>52</v>
      </c>
      <c r="B59" s="10" t="s">
        <v>86</v>
      </c>
      <c r="C59" s="10" t="s">
        <v>98</v>
      </c>
      <c r="D59" s="10" t="s">
        <v>87</v>
      </c>
      <c r="E59" s="10" t="s">
        <v>84</v>
      </c>
      <c r="F59" s="10" t="s">
        <v>32</v>
      </c>
      <c r="G59" s="10" t="s">
        <v>85</v>
      </c>
    </row>
    <row r="60" spans="1:11" x14ac:dyDescent="0.3">
      <c r="A60" s="5" t="s">
        <v>9</v>
      </c>
      <c r="B60" s="25">
        <v>11093.6</v>
      </c>
      <c r="C60" s="25">
        <v>72.5</v>
      </c>
      <c r="D60" s="25">
        <f t="shared" ref="D60:D70" si="17">SUM(C60/B60*100)</f>
        <v>0.65352996322203794</v>
      </c>
      <c r="E60" s="25">
        <v>267.5</v>
      </c>
      <c r="F60" s="25">
        <v>14.2</v>
      </c>
      <c r="G60" s="11">
        <f t="shared" ref="G60:G71" si="18">SUM(F60/E60*100)</f>
        <v>5.3084112149532707</v>
      </c>
      <c r="H60" s="11"/>
      <c r="I60" s="11"/>
      <c r="K60" s="11"/>
    </row>
    <row r="61" spans="1:11" x14ac:dyDescent="0.3">
      <c r="A61" s="5" t="s">
        <v>22</v>
      </c>
      <c r="B61" s="25">
        <v>126970.4</v>
      </c>
      <c r="C61" s="25">
        <v>28450.9</v>
      </c>
      <c r="D61" s="25">
        <f t="shared" si="17"/>
        <v>22.407506001398751</v>
      </c>
      <c r="E61" s="25">
        <v>30827.3</v>
      </c>
      <c r="F61" s="25">
        <v>21394.799999999999</v>
      </c>
      <c r="G61" s="11">
        <f t="shared" si="18"/>
        <v>69.40212084743068</v>
      </c>
      <c r="H61" s="11"/>
      <c r="I61" s="11"/>
      <c r="K61" s="11"/>
    </row>
    <row r="62" spans="1:11" x14ac:dyDescent="0.3">
      <c r="A62" s="5" t="s">
        <v>23</v>
      </c>
      <c r="B62" s="25">
        <v>175534.7</v>
      </c>
      <c r="C62" s="25">
        <v>20013.400000000001</v>
      </c>
      <c r="D62" s="25">
        <f t="shared" si="17"/>
        <v>11.401392431240092</v>
      </c>
      <c r="E62" s="25">
        <v>20891.5</v>
      </c>
      <c r="F62" s="25">
        <v>14277.3</v>
      </c>
      <c r="G62" s="11">
        <f t="shared" si="18"/>
        <v>68.340234066486374</v>
      </c>
      <c r="H62" s="11"/>
      <c r="I62" s="11"/>
      <c r="K62" s="11"/>
    </row>
    <row r="63" spans="1:11" x14ac:dyDescent="0.3">
      <c r="A63" s="5" t="s">
        <v>24</v>
      </c>
      <c r="B63" s="25">
        <v>199753.8</v>
      </c>
      <c r="C63" s="25">
        <v>38438.5</v>
      </c>
      <c r="D63" s="25">
        <f t="shared" si="17"/>
        <v>19.242938056747857</v>
      </c>
      <c r="E63" s="25">
        <v>61766.9</v>
      </c>
      <c r="F63" s="25">
        <v>37017.800000000003</v>
      </c>
      <c r="G63" s="11">
        <f t="shared" si="18"/>
        <v>59.931451958897085</v>
      </c>
      <c r="H63" s="11"/>
      <c r="I63" s="11"/>
      <c r="K63" s="11"/>
    </row>
    <row r="64" spans="1:11" x14ac:dyDescent="0.3">
      <c r="A64" s="5" t="s">
        <v>25</v>
      </c>
      <c r="B64" s="25">
        <v>100821.5</v>
      </c>
      <c r="C64" s="25">
        <v>4732.3</v>
      </c>
      <c r="D64" s="25">
        <f t="shared" si="17"/>
        <v>4.6937409183557079</v>
      </c>
      <c r="E64" s="25">
        <v>8971.9</v>
      </c>
      <c r="F64" s="25">
        <v>3432.5</v>
      </c>
      <c r="G64" s="11">
        <f t="shared" si="18"/>
        <v>38.258339927997412</v>
      </c>
      <c r="H64" s="11"/>
      <c r="I64" s="11"/>
      <c r="K64" s="11"/>
    </row>
    <row r="65" spans="1:11" x14ac:dyDescent="0.3">
      <c r="A65" s="5" t="s">
        <v>26</v>
      </c>
      <c r="B65" s="25">
        <v>181887.5</v>
      </c>
      <c r="C65" s="25">
        <v>14759.4</v>
      </c>
      <c r="D65" s="25">
        <f t="shared" si="17"/>
        <v>8.1145763177788464</v>
      </c>
      <c r="E65" s="25">
        <v>19745.8</v>
      </c>
      <c r="F65" s="25">
        <v>13947.1</v>
      </c>
      <c r="G65" s="11">
        <f t="shared" si="18"/>
        <v>70.633248589573483</v>
      </c>
      <c r="H65" s="11"/>
      <c r="I65" s="11"/>
      <c r="K65" s="11"/>
    </row>
    <row r="66" spans="1:11" x14ac:dyDescent="0.3">
      <c r="A66" s="5" t="s">
        <v>27</v>
      </c>
      <c r="B66" s="25">
        <v>513541.7</v>
      </c>
      <c r="C66" s="25">
        <v>122351.8</v>
      </c>
      <c r="D66" s="25">
        <f t="shared" si="17"/>
        <v>23.825095410947153</v>
      </c>
      <c r="E66" s="25">
        <v>174670.7</v>
      </c>
      <c r="F66" s="25">
        <v>119085.4</v>
      </c>
      <c r="G66" s="11">
        <f t="shared" si="18"/>
        <v>68.177089803842307</v>
      </c>
      <c r="H66" s="11"/>
      <c r="I66" s="11"/>
      <c r="K66" s="11"/>
    </row>
    <row r="67" spans="1:11" x14ac:dyDescent="0.3">
      <c r="A67" s="5" t="s">
        <v>28</v>
      </c>
      <c r="B67" s="25">
        <v>220359.4</v>
      </c>
      <c r="C67" s="25">
        <v>90158.7</v>
      </c>
      <c r="D67" s="25">
        <f t="shared" si="17"/>
        <v>40.914388040628175</v>
      </c>
      <c r="E67" s="25">
        <v>139230.20000000001</v>
      </c>
      <c r="F67" s="25">
        <v>87172.6</v>
      </c>
      <c r="G67" s="11">
        <f t="shared" si="18"/>
        <v>62.610410672397222</v>
      </c>
      <c r="H67" s="11"/>
      <c r="I67" s="11"/>
      <c r="K67" s="11"/>
    </row>
    <row r="68" spans="1:11" x14ac:dyDescent="0.3">
      <c r="A68" s="5" t="s">
        <v>29</v>
      </c>
      <c r="B68" s="25">
        <v>444962</v>
      </c>
      <c r="C68" s="25">
        <v>40068.300000000003</v>
      </c>
      <c r="D68" s="25">
        <f t="shared" si="17"/>
        <v>9.0048813157078591</v>
      </c>
      <c r="E68" s="25">
        <v>67353.399999999994</v>
      </c>
      <c r="F68" s="25">
        <v>28300.6</v>
      </c>
      <c r="G68" s="11">
        <f t="shared" si="18"/>
        <v>42.018071841956015</v>
      </c>
      <c r="H68" s="11"/>
      <c r="I68" s="11"/>
      <c r="K68" s="11"/>
    </row>
    <row r="69" spans="1:11" x14ac:dyDescent="0.3">
      <c r="A69" s="5" t="s">
        <v>30</v>
      </c>
      <c r="B69" s="25">
        <v>147007.1</v>
      </c>
      <c r="C69" s="25">
        <v>4295.3</v>
      </c>
      <c r="D69" s="25">
        <f t="shared" si="17"/>
        <v>2.9218316666337887</v>
      </c>
      <c r="E69" s="25">
        <v>11267.7</v>
      </c>
      <c r="F69" s="25">
        <v>2982.7</v>
      </c>
      <c r="G69" s="11">
        <f t="shared" si="18"/>
        <v>26.47124080335827</v>
      </c>
      <c r="H69" s="11"/>
      <c r="I69" s="11"/>
      <c r="K69" s="11"/>
    </row>
    <row r="70" spans="1:11" x14ac:dyDescent="0.3">
      <c r="A70" s="5" t="s">
        <v>31</v>
      </c>
      <c r="B70" s="25">
        <v>335201</v>
      </c>
      <c r="C70" s="25">
        <v>65362.1</v>
      </c>
      <c r="D70" s="25">
        <f t="shared" si="17"/>
        <v>19.499375001864554</v>
      </c>
      <c r="E70" s="25">
        <v>123435.9</v>
      </c>
      <c r="F70" s="25">
        <v>62791</v>
      </c>
      <c r="G70" s="11">
        <f t="shared" si="18"/>
        <v>50.869317597230634</v>
      </c>
      <c r="H70" s="11"/>
      <c r="I70" s="11"/>
      <c r="K70" s="11"/>
    </row>
    <row r="71" spans="1:11" x14ac:dyDescent="0.3">
      <c r="A71" s="10" t="s">
        <v>51</v>
      </c>
      <c r="B71" s="12">
        <f>SUM(B60:B70)</f>
        <v>2457132.6999999997</v>
      </c>
      <c r="C71" s="12">
        <f>SUM(C60:C70)</f>
        <v>428703.19999999995</v>
      </c>
      <c r="D71" s="12">
        <f t="shared" ref="D71" si="19">SUM(C71/B71*100)</f>
        <v>17.447295378064034</v>
      </c>
      <c r="E71" s="12">
        <f>SUM(E60:E70)</f>
        <v>658428.79999999993</v>
      </c>
      <c r="F71" s="12">
        <f>SUM(F60:F70)</f>
        <v>390416</v>
      </c>
      <c r="G71" s="12">
        <f t="shared" si="18"/>
        <v>59.295097662799691</v>
      </c>
    </row>
    <row r="72" spans="1:11" x14ac:dyDescent="0.3">
      <c r="B72" s="8"/>
    </row>
    <row r="74" spans="1:11" x14ac:dyDescent="0.3">
      <c r="A74" s="1" t="s">
        <v>48</v>
      </c>
    </row>
    <row r="75" spans="1:11" x14ac:dyDescent="0.3">
      <c r="A75" s="9" t="s">
        <v>77</v>
      </c>
      <c r="B75" s="32" t="s">
        <v>49</v>
      </c>
      <c r="C75" s="32" t="s">
        <v>50</v>
      </c>
      <c r="D75" s="33" t="s">
        <v>45</v>
      </c>
      <c r="E75" s="32" t="s">
        <v>78</v>
      </c>
      <c r="F75" s="32" t="s">
        <v>79</v>
      </c>
    </row>
    <row r="76" spans="1:11" x14ac:dyDescent="0.3">
      <c r="A76" s="13" t="s">
        <v>0</v>
      </c>
      <c r="B76" s="25">
        <v>4607.2</v>
      </c>
      <c r="C76" s="25">
        <v>903.4</v>
      </c>
      <c r="D76" s="14">
        <f>SUM(B76:C76)</f>
        <v>5510.5999999999995</v>
      </c>
      <c r="E76" s="11">
        <v>4607.2</v>
      </c>
      <c r="F76" s="11">
        <v>903.4</v>
      </c>
    </row>
    <row r="77" spans="1:11" x14ac:dyDescent="0.3">
      <c r="A77" s="13" t="s">
        <v>35</v>
      </c>
      <c r="B77" s="25">
        <v>3632.4</v>
      </c>
      <c r="C77" s="25">
        <v>0</v>
      </c>
      <c r="D77" s="14">
        <f t="shared" ref="D77:D82" si="20">SUM(B77:C77)</f>
        <v>3632.4</v>
      </c>
      <c r="E77" s="11">
        <v>8239.6</v>
      </c>
      <c r="F77" s="11">
        <v>903.4</v>
      </c>
    </row>
    <row r="78" spans="1:11" x14ac:dyDescent="0.3">
      <c r="A78" s="13" t="s">
        <v>36</v>
      </c>
      <c r="B78" s="25">
        <v>1706.6</v>
      </c>
      <c r="C78" s="25">
        <v>11606.2</v>
      </c>
      <c r="D78" s="14">
        <f t="shared" si="20"/>
        <v>13312.800000000001</v>
      </c>
      <c r="E78" s="11">
        <v>9946.2000000000007</v>
      </c>
      <c r="F78" s="11">
        <v>12509.6</v>
      </c>
    </row>
    <row r="79" spans="1:11" x14ac:dyDescent="0.3">
      <c r="A79" s="13" t="s">
        <v>37</v>
      </c>
      <c r="B79" s="25">
        <v>1854.5</v>
      </c>
      <c r="C79" s="25">
        <v>1375.4</v>
      </c>
      <c r="D79" s="14">
        <f t="shared" si="20"/>
        <v>3229.9</v>
      </c>
      <c r="E79" s="11">
        <v>11800.7</v>
      </c>
      <c r="F79" s="11">
        <v>13885</v>
      </c>
    </row>
    <row r="80" spans="1:11" x14ac:dyDescent="0.3">
      <c r="A80" s="13" t="s">
        <v>38</v>
      </c>
      <c r="B80" s="25">
        <v>2300.5</v>
      </c>
      <c r="C80" s="25">
        <v>1384.6</v>
      </c>
      <c r="D80" s="14">
        <f t="shared" si="20"/>
        <v>3685.1</v>
      </c>
      <c r="E80" s="11">
        <v>14101.2</v>
      </c>
      <c r="F80" s="11">
        <v>15269.6</v>
      </c>
    </row>
    <row r="81" spans="1:6" x14ac:dyDescent="0.3">
      <c r="A81" s="15" t="s">
        <v>75</v>
      </c>
      <c r="B81" s="25">
        <v>1068.2</v>
      </c>
      <c r="C81" s="25">
        <v>425.7</v>
      </c>
      <c r="D81" s="14">
        <f t="shared" si="20"/>
        <v>1493.9</v>
      </c>
      <c r="E81" s="11">
        <v>15169.400000000001</v>
      </c>
      <c r="F81" s="11">
        <v>15695.300000000001</v>
      </c>
    </row>
    <row r="82" spans="1:6" x14ac:dyDescent="0.3">
      <c r="A82" s="5" t="s">
        <v>76</v>
      </c>
      <c r="B82" s="25">
        <v>65</v>
      </c>
      <c r="C82" s="11">
        <v>0</v>
      </c>
      <c r="D82" s="14">
        <f t="shared" si="20"/>
        <v>65</v>
      </c>
      <c r="E82" s="11">
        <v>15234.400000000001</v>
      </c>
      <c r="F82" s="11">
        <v>15695.300000000001</v>
      </c>
    </row>
    <row r="83" spans="1:6" x14ac:dyDescent="0.3">
      <c r="A83" s="29" t="s">
        <v>83</v>
      </c>
      <c r="B83" s="25" cm="1">
        <f t="array" ref="B83">SUM(B77:B82/25)</f>
        <v>425.08800000000002</v>
      </c>
      <c r="C83" s="11"/>
      <c r="D83" s="11"/>
      <c r="E83" s="11"/>
      <c r="F83" s="11"/>
    </row>
    <row r="84" spans="1:6" x14ac:dyDescent="0.3">
      <c r="A84" s="29" t="s">
        <v>80</v>
      </c>
      <c r="B84" s="25" cm="1">
        <f t="array" ref="B84">SUM(C77:C82/25)</f>
        <v>591.67600000000004</v>
      </c>
      <c r="C84" s="11"/>
      <c r="D84" s="11"/>
      <c r="E84" s="11"/>
      <c r="F84" s="11"/>
    </row>
    <row r="85" spans="1:6" x14ac:dyDescent="0.3">
      <c r="B85" s="25"/>
      <c r="C85" s="11"/>
      <c r="D85" s="11"/>
      <c r="E85" s="11"/>
      <c r="F85" s="11"/>
    </row>
    <row r="86" spans="1:6" x14ac:dyDescent="0.3">
      <c r="B86" s="25"/>
      <c r="C86" s="11"/>
      <c r="D86" s="11"/>
      <c r="E86" s="11"/>
      <c r="F86" s="11"/>
    </row>
    <row r="87" spans="1:6" ht="28.8" x14ac:dyDescent="0.3">
      <c r="A87" s="18" t="s">
        <v>99</v>
      </c>
      <c r="B87" s="26" t="s">
        <v>17</v>
      </c>
      <c r="C87" s="27" t="s">
        <v>4</v>
      </c>
      <c r="D87" s="23" t="s">
        <v>97</v>
      </c>
      <c r="E87" s="26" t="s">
        <v>18</v>
      </c>
      <c r="F87" s="23" t="s">
        <v>101</v>
      </c>
    </row>
    <row r="88" spans="1:6" x14ac:dyDescent="0.3">
      <c r="A88" s="17" t="s">
        <v>21</v>
      </c>
      <c r="B88" s="34">
        <v>100</v>
      </c>
      <c r="C88" s="35" t="s">
        <v>100</v>
      </c>
      <c r="D88" s="34">
        <v>100</v>
      </c>
      <c r="E88" s="35" t="s">
        <v>100</v>
      </c>
      <c r="F88" s="28">
        <v>100</v>
      </c>
    </row>
    <row r="89" spans="1:6" x14ac:dyDescent="0.3">
      <c r="A89" s="17" t="s">
        <v>20</v>
      </c>
      <c r="B89" s="34">
        <v>99.652851276406594</v>
      </c>
      <c r="C89" s="35">
        <v>81.479983825313383</v>
      </c>
      <c r="D89" s="34">
        <v>95.706269384535403</v>
      </c>
      <c r="E89" s="35">
        <v>90.94402420574886</v>
      </c>
      <c r="F89" s="28">
        <v>95</v>
      </c>
    </row>
    <row r="90" spans="1:6" x14ac:dyDescent="0.3">
      <c r="A90" s="5" t="s">
        <v>8</v>
      </c>
      <c r="B90" s="36">
        <v>96.807357134251632</v>
      </c>
      <c r="C90" s="36">
        <v>81.65770443167068</v>
      </c>
      <c r="D90" s="36">
        <v>71.123161956408381</v>
      </c>
      <c r="E90" s="36">
        <v>73.28638181129844</v>
      </c>
      <c r="F90" s="28">
        <v>79</v>
      </c>
    </row>
    <row r="91" spans="1:6" x14ac:dyDescent="0.3">
      <c r="A91" s="19" t="s">
        <v>7</v>
      </c>
      <c r="B91" s="37">
        <v>34.398402396405395</v>
      </c>
      <c r="C91" s="36">
        <v>76.155854265792456</v>
      </c>
      <c r="D91" s="36" t="s">
        <v>100</v>
      </c>
      <c r="E91" s="36">
        <v>42.650420151340732</v>
      </c>
      <c r="F91" s="28">
        <v>69</v>
      </c>
    </row>
    <row r="92" spans="1:6" x14ac:dyDescent="0.3">
      <c r="A92" s="19" t="s">
        <v>6</v>
      </c>
      <c r="B92" s="37">
        <v>16.646266829865361</v>
      </c>
      <c r="C92" s="36">
        <v>52.693732327966181</v>
      </c>
      <c r="D92" s="36" t="s">
        <v>100</v>
      </c>
      <c r="E92" s="36">
        <v>26.531699189797859</v>
      </c>
      <c r="F92" s="28">
        <v>45</v>
      </c>
    </row>
    <row r="93" spans="1:6" x14ac:dyDescent="0.3">
      <c r="A93" s="19" t="s">
        <v>5</v>
      </c>
      <c r="B93" s="11">
        <v>35.36080812422761</v>
      </c>
      <c r="C93" s="20">
        <v>35.021080368906453</v>
      </c>
      <c r="D93" s="20" t="s">
        <v>100</v>
      </c>
      <c r="E93" s="20">
        <v>19.67799117205109</v>
      </c>
      <c r="F93" s="28">
        <v>25</v>
      </c>
    </row>
    <row r="94" spans="1:6" x14ac:dyDescent="0.3">
      <c r="A94" s="21" t="s">
        <v>1</v>
      </c>
      <c r="B94" s="22">
        <v>83.80765369917053</v>
      </c>
      <c r="C94" s="22">
        <v>66.762452359857122</v>
      </c>
      <c r="D94" s="22">
        <v>82.931420965990682</v>
      </c>
      <c r="E94" s="22">
        <v>37.445036204759283</v>
      </c>
      <c r="F94" s="22">
        <v>59.300426087815104</v>
      </c>
    </row>
    <row r="95" spans="1:6" x14ac:dyDescent="0.3">
      <c r="B95" s="25"/>
      <c r="C95" s="11"/>
      <c r="D95" s="11"/>
      <c r="E95" s="11"/>
      <c r="F95" s="11"/>
    </row>
    <row r="97" spans="1:7" x14ac:dyDescent="0.3">
      <c r="A97" s="9" t="s">
        <v>94</v>
      </c>
      <c r="B97" s="23" t="s">
        <v>105</v>
      </c>
      <c r="C97" s="23" t="s">
        <v>102</v>
      </c>
      <c r="D97" s="23" t="s">
        <v>103</v>
      </c>
      <c r="E97" s="23" t="s">
        <v>106</v>
      </c>
      <c r="F97" s="23" t="s">
        <v>104</v>
      </c>
      <c r="G97" s="23" t="s">
        <v>107</v>
      </c>
    </row>
    <row r="98" spans="1:7" x14ac:dyDescent="0.3">
      <c r="A98" s="13" t="s">
        <v>9</v>
      </c>
      <c r="B98" s="25">
        <v>14.2</v>
      </c>
      <c r="C98" s="25">
        <v>255.1</v>
      </c>
      <c r="D98" s="11">
        <f>SUM(B98/C98*100)</f>
        <v>5.5664445315562521</v>
      </c>
      <c r="E98" s="25"/>
      <c r="F98" s="25">
        <v>8.1</v>
      </c>
      <c r="G98" s="11">
        <f>SUM(E98/F98*100)</f>
        <v>0</v>
      </c>
    </row>
    <row r="99" spans="1:7" x14ac:dyDescent="0.3">
      <c r="A99" s="13" t="s">
        <v>22</v>
      </c>
      <c r="B99" s="25">
        <v>63.3</v>
      </c>
      <c r="C99" s="25">
        <v>528.4</v>
      </c>
      <c r="D99" s="11">
        <f t="shared" ref="D99:D109" si="21">SUM(B99/C99*100)</f>
        <v>11.979560938682816</v>
      </c>
      <c r="E99" s="25">
        <v>32.4</v>
      </c>
      <c r="F99" s="25">
        <v>265.2</v>
      </c>
      <c r="G99" s="11">
        <f t="shared" ref="G99:G109" si="22">SUM(E99/F99*100)</f>
        <v>12.217194570135746</v>
      </c>
    </row>
    <row r="100" spans="1:7" x14ac:dyDescent="0.3">
      <c r="A100" s="13" t="s">
        <v>23</v>
      </c>
      <c r="B100" s="25">
        <v>722.6</v>
      </c>
      <c r="C100" s="25">
        <v>1930.4</v>
      </c>
      <c r="D100" s="11">
        <f t="shared" si="21"/>
        <v>37.432656444260253</v>
      </c>
      <c r="E100" s="25">
        <v>577</v>
      </c>
      <c r="F100" s="25">
        <v>943.2</v>
      </c>
      <c r="G100" s="11">
        <f t="shared" si="22"/>
        <v>61.174724342663268</v>
      </c>
    </row>
    <row r="101" spans="1:7" x14ac:dyDescent="0.3">
      <c r="A101" s="13" t="s">
        <v>24</v>
      </c>
      <c r="B101" s="25">
        <v>73.400000000000006</v>
      </c>
      <c r="C101" s="25">
        <v>493.7</v>
      </c>
      <c r="D101" s="11">
        <f t="shared" si="21"/>
        <v>14.867328337046793</v>
      </c>
      <c r="E101" s="25">
        <v>123.9</v>
      </c>
      <c r="F101" s="25">
        <v>1007.8</v>
      </c>
      <c r="G101" s="11">
        <f t="shared" si="22"/>
        <v>12.294105973407424</v>
      </c>
    </row>
    <row r="102" spans="1:7" x14ac:dyDescent="0.3">
      <c r="A102" s="13" t="s">
        <v>25</v>
      </c>
      <c r="B102" s="25">
        <v>47.4</v>
      </c>
      <c r="C102" s="25">
        <v>729.8</v>
      </c>
      <c r="D102" s="11">
        <f t="shared" si="21"/>
        <v>6.4949301178405046</v>
      </c>
      <c r="E102" s="25">
        <v>1834.1</v>
      </c>
      <c r="F102" s="25">
        <v>3634.7</v>
      </c>
      <c r="G102" s="11">
        <f t="shared" si="22"/>
        <v>50.460835832393322</v>
      </c>
    </row>
    <row r="103" spans="1:7" x14ac:dyDescent="0.3">
      <c r="A103" s="13" t="s">
        <v>26</v>
      </c>
      <c r="B103" s="25">
        <v>52.1</v>
      </c>
      <c r="C103" s="25">
        <v>905.7</v>
      </c>
      <c r="D103" s="11">
        <f t="shared" si="21"/>
        <v>5.7524566633543115</v>
      </c>
      <c r="E103" s="25">
        <v>103.5</v>
      </c>
      <c r="F103" s="25">
        <v>617.29999999999995</v>
      </c>
      <c r="G103" s="11">
        <f t="shared" si="22"/>
        <v>16.766564069334198</v>
      </c>
    </row>
    <row r="104" spans="1:7" x14ac:dyDescent="0.3">
      <c r="A104" s="13" t="s">
        <v>27</v>
      </c>
      <c r="B104" s="25">
        <v>529.79999999999995</v>
      </c>
      <c r="C104" s="25">
        <v>2221.1999999999998</v>
      </c>
      <c r="D104" s="11">
        <f t="shared" si="21"/>
        <v>23.851971907077253</v>
      </c>
      <c r="E104" s="25">
        <v>16636.3</v>
      </c>
      <c r="F104" s="25">
        <v>34444.400000000001</v>
      </c>
      <c r="G104" s="11">
        <f t="shared" si="22"/>
        <v>48.298997805158457</v>
      </c>
    </row>
    <row r="105" spans="1:7" x14ac:dyDescent="0.3">
      <c r="A105" s="13" t="s">
        <v>28</v>
      </c>
      <c r="B105" s="25">
        <v>143.1</v>
      </c>
      <c r="C105" s="25">
        <v>1031.9000000000001</v>
      </c>
      <c r="D105" s="11">
        <f t="shared" si="21"/>
        <v>13.867622831669735</v>
      </c>
      <c r="E105" s="25">
        <v>274.60000000000002</v>
      </c>
      <c r="F105" s="25">
        <v>1331.6</v>
      </c>
      <c r="G105" s="11">
        <f t="shared" si="22"/>
        <v>20.621808350856117</v>
      </c>
    </row>
    <row r="106" spans="1:7" x14ac:dyDescent="0.3">
      <c r="A106" s="13" t="s">
        <v>29</v>
      </c>
      <c r="B106" s="25">
        <v>543.5</v>
      </c>
      <c r="C106" s="25">
        <v>5815.7</v>
      </c>
      <c r="D106" s="11">
        <f t="shared" si="21"/>
        <v>9.3453926440497277</v>
      </c>
      <c r="E106" s="25">
        <v>737.8</v>
      </c>
      <c r="F106" s="25">
        <v>9154</v>
      </c>
      <c r="G106" s="11">
        <f t="shared" si="22"/>
        <v>8.0598645400917626</v>
      </c>
    </row>
    <row r="107" spans="1:7" x14ac:dyDescent="0.3">
      <c r="A107" s="13" t="s">
        <v>30</v>
      </c>
      <c r="B107" s="25">
        <v>338.6</v>
      </c>
      <c r="C107" s="25">
        <v>2402.6</v>
      </c>
      <c r="D107" s="11">
        <f t="shared" si="21"/>
        <v>14.093065845334223</v>
      </c>
      <c r="E107" s="25">
        <v>76.400000000000006</v>
      </c>
      <c r="F107" s="25">
        <v>476.6</v>
      </c>
      <c r="G107" s="11">
        <f t="shared" si="22"/>
        <v>16.030214015946285</v>
      </c>
    </row>
    <row r="108" spans="1:7" x14ac:dyDescent="0.3">
      <c r="A108" s="13" t="s">
        <v>31</v>
      </c>
      <c r="B108" s="25">
        <v>130.4</v>
      </c>
      <c r="C108" s="25">
        <v>1097</v>
      </c>
      <c r="D108" s="11">
        <f t="shared" si="21"/>
        <v>11.886964448495899</v>
      </c>
      <c r="E108" s="25">
        <v>17.100000000000001</v>
      </c>
      <c r="F108" s="25">
        <v>249.7</v>
      </c>
      <c r="G108" s="11">
        <f t="shared" si="22"/>
        <v>6.8482178614337208</v>
      </c>
    </row>
    <row r="109" spans="1:7" x14ac:dyDescent="0.3">
      <c r="A109" s="16" t="s">
        <v>51</v>
      </c>
      <c r="B109" s="16">
        <f>SUM(B98:B108)</f>
        <v>2658.3999999999996</v>
      </c>
      <c r="C109" s="16">
        <f>SUM(C98:C108)</f>
        <v>17411.5</v>
      </c>
      <c r="D109" s="16">
        <f t="shared" si="21"/>
        <v>15.268069953766187</v>
      </c>
      <c r="E109" s="16">
        <f t="shared" ref="E109:F109" si="23">SUM(E98:E108)</f>
        <v>20413.099999999995</v>
      </c>
      <c r="F109" s="16">
        <f t="shared" si="23"/>
        <v>52132.6</v>
      </c>
      <c r="G109" s="16">
        <f t="shared" si="22"/>
        <v>39.156113449166156</v>
      </c>
    </row>
    <row r="110" spans="1:7" x14ac:dyDescent="0.3">
      <c r="C110" s="11"/>
    </row>
    <row r="111" spans="1:7" x14ac:dyDescent="0.3">
      <c r="B111" s="17"/>
      <c r="C111" s="17"/>
      <c r="D111" s="17"/>
      <c r="E111" s="17"/>
      <c r="F111" s="20"/>
    </row>
    <row r="112" spans="1:7" x14ac:dyDescent="0.3">
      <c r="B112" s="17"/>
      <c r="C112" s="17"/>
      <c r="D112" s="17"/>
      <c r="E112" s="17"/>
    </row>
  </sheetData>
  <hyperlinks>
    <hyperlink ref="E5" r:id="rId1" xr:uid="{CDF7C537-7A27-453E-BC72-795F47A99B0C}"/>
  </hyperlinks>
  <pageMargins left="0.7" right="0.7" top="0.75" bottom="0.75" header="0.3" footer="0.3"/>
  <pageSetup paperSize="9" orientation="portrait"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1</dc:creator>
  <cp:lastModifiedBy>Yanbin Deng</cp:lastModifiedBy>
  <dcterms:created xsi:type="dcterms:W3CDTF">2017-02-02T04:09:27Z</dcterms:created>
  <dcterms:modified xsi:type="dcterms:W3CDTF">2022-08-24T00:27:42Z</dcterms:modified>
</cp:coreProperties>
</file>